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0" yWindow="-45" windowWidth="10620" windowHeight="12585"/>
  </bookViews>
  <sheets>
    <sheet name="Sheet1" sheetId="1" r:id="rId1"/>
    <sheet name="Sheet2" sheetId="2" r:id="rId2"/>
    <sheet name="Sheet3" sheetId="3" r:id="rId3"/>
  </sheets>
  <definedNames>
    <definedName name="_xlnm.Print_Area" localSheetId="0">Sheet1!$B$2:$H$50</definedName>
  </definedNames>
  <calcPr calcId="125725"/>
</workbook>
</file>

<file path=xl/calcChain.xml><?xml version="1.0" encoding="utf-8"?>
<calcChain xmlns="http://schemas.openxmlformats.org/spreadsheetml/2006/main">
  <c r="O17" i="1"/>
  <c r="X19"/>
  <c r="H28" s="1"/>
  <c r="U19"/>
  <c r="D28" s="1"/>
  <c r="R19"/>
  <c r="H18" s="1"/>
  <c r="O19"/>
  <c r="D18" s="1"/>
  <c r="D17" s="1"/>
  <c r="X18"/>
  <c r="U18"/>
  <c r="R18"/>
  <c r="O18"/>
  <c r="X17"/>
  <c r="U17"/>
  <c r="R17"/>
  <c r="R16"/>
  <c r="H29" l="1"/>
  <c r="H31" s="1"/>
  <c r="H19"/>
  <c r="D19"/>
  <c r="D29"/>
  <c r="H27" l="1"/>
  <c r="D27"/>
  <c r="H21"/>
  <c r="H23" s="1"/>
  <c r="H17"/>
  <c r="D20"/>
  <c r="D22" s="1"/>
  <c r="H33"/>
  <c r="D31"/>
  <c r="D33" s="1"/>
  <c r="F10" l="1"/>
</calcChain>
</file>

<file path=xl/sharedStrings.xml><?xml version="1.0" encoding="utf-8"?>
<sst xmlns="http://schemas.openxmlformats.org/spreadsheetml/2006/main" count="88" uniqueCount="40">
  <si>
    <t>Quote Date</t>
  </si>
  <si>
    <t>Lease Term</t>
  </si>
  <si>
    <t>Weekly Payment</t>
  </si>
  <si>
    <t>Total Cost</t>
  </si>
  <si>
    <t>3 Years</t>
  </si>
  <si>
    <t>Net cost of Finance</t>
  </si>
  <si>
    <t xml:space="preserve">      *    Major tax advantages - every payment is 100% allowable against tax</t>
  </si>
  <si>
    <t xml:space="preserve">      *    Fixed Rates for the length of the agreement</t>
  </si>
  <si>
    <t xml:space="preserve">           specification equipment</t>
  </si>
  <si>
    <t xml:space="preserve">      *    Maintains cash within the business for future growth</t>
  </si>
  <si>
    <t xml:space="preserve">      *    Spreading the cost of the equipment makes it easier to obtain higher </t>
  </si>
  <si>
    <t>2 Years</t>
  </si>
  <si>
    <t xml:space="preserve"> 3 Year Lease</t>
  </si>
  <si>
    <t>2 Year Lease</t>
  </si>
  <si>
    <t>Lease Quote For</t>
  </si>
  <si>
    <t>Equipment Value (Ex Vat)</t>
  </si>
  <si>
    <t>All payments shown are subject to businesses trading in excess of 3 years, status and Vat.  The tax relief shown is for illustration purposes only. Please contact us to discuss how tax relief can work for you or alternatively your accountant will be able to clarify matters for you.</t>
  </si>
  <si>
    <t>Tax Relief @ 20%</t>
  </si>
  <si>
    <t>TBC</t>
  </si>
  <si>
    <t>24 Monthly Payments</t>
  </si>
  <si>
    <t>36 Monthly Payments</t>
  </si>
  <si>
    <t>4 Year Lease</t>
  </si>
  <si>
    <t xml:space="preserve"> 5 Year Lease</t>
  </si>
  <si>
    <t>4 Years</t>
  </si>
  <si>
    <t>5 Years</t>
  </si>
  <si>
    <t>60 Monthly Payments</t>
  </si>
  <si>
    <t>48 Monthly Payments</t>
  </si>
  <si>
    <t>£250-£1000</t>
  </si>
  <si>
    <t>1+35</t>
  </si>
  <si>
    <t>£3000-£10000</t>
  </si>
  <si>
    <t>1+23</t>
  </si>
  <si>
    <t>1+47</t>
  </si>
  <si>
    <t>1+59</t>
  </si>
  <si>
    <t>£10000+</t>
  </si>
  <si>
    <t>£1000-3000</t>
  </si>
  <si>
    <t>£1000-5000</t>
  </si>
  <si>
    <t>£5000-£25000</t>
  </si>
  <si>
    <t>£25000+</t>
  </si>
  <si>
    <t xml:space="preserve">Annual Maintenance Cost </t>
  </si>
  <si>
    <t>For details regarding the Finance options please Call Adrian 01675 469226</t>
  </si>
</sst>
</file>

<file path=xl/styles.xml><?xml version="1.0" encoding="utf-8"?>
<styleSheet xmlns="http://schemas.openxmlformats.org/spreadsheetml/2006/main">
  <numFmts count="2">
    <numFmt numFmtId="164" formatCode="&quot;£&quot;#,##0.00"/>
    <numFmt numFmtId="165" formatCode="[$-F800]dddd\,\ mmmm\ dd\,\ yyyy"/>
  </numFmts>
  <fonts count="12">
    <font>
      <sz val="10"/>
      <name val="Arial"/>
    </font>
    <font>
      <b/>
      <sz val="10"/>
      <name val="Arial"/>
      <family val="2"/>
    </font>
    <font>
      <sz val="8"/>
      <name val="Arial"/>
      <family val="2"/>
    </font>
    <font>
      <sz val="10"/>
      <color indexed="55"/>
      <name val="Arial"/>
      <family val="2"/>
    </font>
    <font>
      <sz val="10"/>
      <name val="Arial"/>
      <family val="2"/>
    </font>
    <font>
      <sz val="10"/>
      <name val="Arial"/>
      <family val="2"/>
    </font>
    <font>
      <sz val="7"/>
      <name val="Arial"/>
      <family val="2"/>
    </font>
    <font>
      <b/>
      <i/>
      <sz val="12"/>
      <name val="Arial"/>
      <family val="2"/>
    </font>
    <font>
      <b/>
      <i/>
      <sz val="12"/>
      <color rgb="FFFF0000"/>
      <name val="Arial"/>
      <family val="2"/>
    </font>
    <font>
      <sz val="10"/>
      <color theme="0"/>
      <name val="Arial"/>
      <family val="2"/>
    </font>
    <font>
      <sz val="10"/>
      <color theme="1"/>
      <name val="Arial"/>
      <family val="2"/>
    </font>
    <fon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21">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2">
    <xf numFmtId="0" fontId="0" fillId="0" borderId="0"/>
    <xf numFmtId="0" fontId="4" fillId="0" borderId="0"/>
  </cellStyleXfs>
  <cellXfs count="100">
    <xf numFmtId="0" fontId="0" fillId="0" borderId="0" xfId="0"/>
    <xf numFmtId="0" fontId="0" fillId="2" borderId="0" xfId="0" applyFill="1"/>
    <xf numFmtId="0" fontId="0" fillId="2" borderId="0" xfId="0" applyFill="1" applyBorder="1"/>
    <xf numFmtId="0" fontId="0" fillId="2" borderId="0" xfId="0" applyFill="1" applyBorder="1" applyProtection="1"/>
    <xf numFmtId="0" fontId="0" fillId="2" borderId="0" xfId="0" applyFill="1" applyBorder="1" applyAlignment="1" applyProtection="1">
      <alignment horizontal="center" vertical="center" wrapText="1"/>
    </xf>
    <xf numFmtId="0" fontId="0" fillId="2" borderId="0" xfId="0" applyFill="1" applyAlignment="1" applyProtection="1">
      <alignment horizontal="center" vertical="center"/>
    </xf>
    <xf numFmtId="0" fontId="1" fillId="2" borderId="8" xfId="0" applyFont="1" applyFill="1" applyBorder="1" applyAlignment="1" applyProtection="1">
      <alignment horizontal="center" vertical="center"/>
    </xf>
    <xf numFmtId="0" fontId="0" fillId="2" borderId="0" xfId="0" applyFill="1" applyAlignment="1">
      <alignment horizontal="center" vertical="center"/>
    </xf>
    <xf numFmtId="164" fontId="1" fillId="2" borderId="2" xfId="0" applyNumberFormat="1" applyFont="1" applyFill="1" applyBorder="1" applyAlignment="1" applyProtection="1">
      <alignment horizontal="center" vertical="center"/>
    </xf>
    <xf numFmtId="164" fontId="1" fillId="2" borderId="15" xfId="0" applyNumberFormat="1" applyFont="1" applyFill="1" applyBorder="1" applyAlignment="1" applyProtection="1">
      <alignment horizontal="center" vertical="center"/>
    </xf>
    <xf numFmtId="0" fontId="0" fillId="2" borderId="0" xfId="0" applyFill="1" applyProtection="1"/>
    <xf numFmtId="0" fontId="0" fillId="2" borderId="5" xfId="0" applyFill="1" applyBorder="1" applyProtection="1"/>
    <xf numFmtId="164" fontId="1" fillId="2" borderId="6" xfId="0" applyNumberFormat="1" applyFont="1" applyFill="1" applyBorder="1" applyAlignment="1" applyProtection="1">
      <alignment horizontal="center" vertical="center"/>
    </xf>
    <xf numFmtId="0" fontId="0" fillId="2" borderId="6" xfId="0" applyFill="1" applyBorder="1" applyProtection="1"/>
    <xf numFmtId="164" fontId="1" fillId="2" borderId="7" xfId="0" applyNumberFormat="1" applyFont="1" applyFill="1" applyBorder="1" applyAlignment="1" applyProtection="1">
      <alignment horizontal="center" vertical="center"/>
    </xf>
    <xf numFmtId="0" fontId="1" fillId="2" borderId="0" xfId="0" applyFont="1" applyFill="1" applyBorder="1" applyAlignment="1" applyProtection="1">
      <alignment horizontal="center"/>
    </xf>
    <xf numFmtId="164" fontId="1" fillId="2" borderId="0" xfId="0" applyNumberFormat="1" applyFont="1" applyFill="1" applyBorder="1" applyAlignment="1" applyProtection="1">
      <alignment horizontal="right"/>
    </xf>
    <xf numFmtId="0" fontId="0" fillId="2" borderId="0" xfId="0" applyFill="1" applyAlignment="1" applyProtection="1">
      <alignment horizontal="left" vertical="center"/>
    </xf>
    <xf numFmtId="0" fontId="0" fillId="2" borderId="0" xfId="0" applyFill="1" applyAlignment="1">
      <alignment horizontal="left" vertical="center"/>
    </xf>
    <xf numFmtId="0" fontId="0" fillId="2" borderId="0" xfId="0" applyFill="1" applyBorder="1" applyAlignment="1" applyProtection="1">
      <alignment horizontal="center" vertical="center"/>
    </xf>
    <xf numFmtId="0" fontId="0" fillId="2" borderId="0" xfId="0" applyFill="1" applyBorder="1" applyAlignment="1">
      <alignment horizontal="left" vertical="center"/>
    </xf>
    <xf numFmtId="0" fontId="0" fillId="2" borderId="0" xfId="0" applyFill="1" applyBorder="1" applyAlignment="1" applyProtection="1">
      <alignment horizontal="left" vertical="center"/>
    </xf>
    <xf numFmtId="0" fontId="0" fillId="2" borderId="0" xfId="0" applyFill="1" applyBorder="1" applyAlignment="1">
      <alignment horizontal="center" vertical="center"/>
    </xf>
    <xf numFmtId="164" fontId="1" fillId="2" borderId="0" xfId="0" applyNumberFormat="1" applyFont="1" applyFill="1" applyBorder="1" applyAlignment="1" applyProtection="1">
      <alignment horizontal="center" vertical="center"/>
    </xf>
    <xf numFmtId="0" fontId="0" fillId="2" borderId="16" xfId="0" applyFill="1" applyBorder="1" applyProtection="1"/>
    <xf numFmtId="0" fontId="0" fillId="2" borderId="17" xfId="0" applyFill="1" applyBorder="1" applyProtection="1"/>
    <xf numFmtId="0" fontId="0" fillId="2" borderId="17" xfId="0" applyFill="1" applyBorder="1" applyAlignment="1" applyProtection="1">
      <alignment horizontal="center" vertical="center"/>
    </xf>
    <xf numFmtId="0" fontId="9" fillId="0" borderId="17" xfId="0" applyFont="1" applyFill="1" applyBorder="1" applyProtection="1"/>
    <xf numFmtId="0" fontId="9" fillId="0" borderId="17" xfId="0" applyFont="1" applyFill="1" applyBorder="1" applyAlignment="1">
      <alignment horizontal="center"/>
    </xf>
    <xf numFmtId="0" fontId="9" fillId="0" borderId="17" xfId="1" applyFont="1" applyFill="1" applyBorder="1" applyAlignment="1">
      <alignment horizontal="center"/>
    </xf>
    <xf numFmtId="0" fontId="9" fillId="0" borderId="17" xfId="0" applyFont="1" applyFill="1" applyBorder="1"/>
    <xf numFmtId="4" fontId="9" fillId="0" borderId="17" xfId="1" applyNumberFormat="1" applyFont="1" applyFill="1" applyBorder="1" applyAlignment="1">
      <alignment horizontal="center"/>
    </xf>
    <xf numFmtId="4" fontId="9" fillId="0" borderId="17" xfId="0" applyNumberFormat="1" applyFont="1" applyFill="1" applyBorder="1" applyAlignment="1">
      <alignment horizontal="center"/>
    </xf>
    <xf numFmtId="4" fontId="9" fillId="0" borderId="17" xfId="0" applyNumberFormat="1" applyFont="1" applyFill="1" applyBorder="1"/>
    <xf numFmtId="0" fontId="9" fillId="0" borderId="17"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0" xfId="0" applyFont="1" applyFill="1" applyBorder="1" applyProtection="1"/>
    <xf numFmtId="0" fontId="9" fillId="0" borderId="18" xfId="0" applyFont="1" applyFill="1" applyBorder="1" applyProtection="1"/>
    <xf numFmtId="0" fontId="9" fillId="2" borderId="20"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7" xfId="0" applyFont="1" applyFill="1" applyBorder="1" applyProtection="1"/>
    <xf numFmtId="0" fontId="3" fillId="2" borderId="1" xfId="0" applyFont="1" applyFill="1" applyBorder="1" applyAlignment="1" applyProtection="1">
      <alignment horizontal="center"/>
    </xf>
    <xf numFmtId="0" fontId="3" fillId="2" borderId="0" xfId="0" applyFont="1" applyFill="1" applyBorder="1" applyAlignment="1" applyProtection="1">
      <alignment horizontal="center"/>
    </xf>
    <xf numFmtId="164" fontId="1" fillId="2" borderId="6" xfId="0" applyNumberFormat="1" applyFont="1" applyFill="1" applyBorder="1" applyAlignment="1" applyProtection="1">
      <alignment horizontal="center"/>
    </xf>
    <xf numFmtId="0" fontId="1" fillId="2" borderId="1" xfId="0" applyFont="1" applyFill="1" applyBorder="1" applyAlignment="1" applyProtection="1">
      <alignment horizontal="center"/>
    </xf>
    <xf numFmtId="0" fontId="1" fillId="2" borderId="0" xfId="0" applyFont="1" applyFill="1" applyBorder="1" applyAlignment="1" applyProtection="1">
      <alignment horizontal="center"/>
    </xf>
    <xf numFmtId="0" fontId="1" fillId="2" borderId="9" xfId="0" applyFont="1" applyFill="1" applyBorder="1" applyAlignment="1" applyProtection="1">
      <alignment horizontal="center"/>
    </xf>
    <xf numFmtId="0" fontId="1" fillId="2" borderId="10" xfId="0" applyFont="1" applyFill="1" applyBorder="1" applyAlignment="1" applyProtection="1">
      <alignment horizontal="center"/>
    </xf>
    <xf numFmtId="164" fontId="1" fillId="2" borderId="7" xfId="0" applyNumberFormat="1" applyFont="1" applyFill="1" applyBorder="1" applyAlignment="1" applyProtection="1">
      <alignment horizontal="center"/>
    </xf>
    <xf numFmtId="0" fontId="0" fillId="2" borderId="9" xfId="0" applyFill="1" applyBorder="1" applyAlignment="1" applyProtection="1">
      <alignment horizontal="center" vertical="center"/>
    </xf>
    <xf numFmtId="0" fontId="0" fillId="2" borderId="7" xfId="0" applyFill="1" applyBorder="1" applyAlignment="1" applyProtection="1">
      <alignment horizontal="center" vertical="center"/>
    </xf>
    <xf numFmtId="0" fontId="3" fillId="2" borderId="3" xfId="0" applyFont="1" applyFill="1" applyBorder="1" applyAlignment="1" applyProtection="1">
      <alignment horizontal="center"/>
    </xf>
    <xf numFmtId="0" fontId="3" fillId="2" borderId="4" xfId="0" applyFont="1" applyFill="1" applyBorder="1" applyAlignment="1" applyProtection="1">
      <alignment horizont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3"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6" xfId="0"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0" xfId="0" applyFont="1" applyFill="1" applyAlignment="1">
      <alignment horizontal="center"/>
    </xf>
    <xf numFmtId="0" fontId="0" fillId="2" borderId="0" xfId="0" applyFill="1" applyAlignment="1"/>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 fillId="2" borderId="14" xfId="0" applyFont="1" applyFill="1" applyBorder="1" applyAlignment="1" applyProtection="1">
      <alignment horizontal="center" vertical="center" wrapText="1"/>
      <protection locked="0"/>
    </xf>
    <xf numFmtId="0" fontId="1" fillId="2" borderId="14" xfId="0" applyFont="1" applyFill="1" applyBorder="1" applyAlignment="1">
      <alignment horizontal="center" vertical="center" wrapText="1"/>
    </xf>
    <xf numFmtId="164" fontId="8" fillId="2" borderId="14" xfId="0" applyNumberFormat="1" applyFont="1" applyFill="1" applyBorder="1" applyAlignment="1" applyProtection="1">
      <alignment horizontal="center" vertical="center" wrapText="1"/>
      <protection locked="0"/>
    </xf>
    <xf numFmtId="165" fontId="7" fillId="2" borderId="14" xfId="0" applyNumberFormat="1" applyFont="1" applyFill="1" applyBorder="1" applyAlignment="1" applyProtection="1">
      <alignment horizontal="center" vertical="center" wrapText="1"/>
    </xf>
    <xf numFmtId="0" fontId="1" fillId="2" borderId="8" xfId="0" applyFont="1" applyFill="1" applyBorder="1" applyAlignment="1">
      <alignment horizontal="center" vertical="center"/>
    </xf>
    <xf numFmtId="0" fontId="0" fillId="2" borderId="0" xfId="0" applyFill="1" applyBorder="1" applyAlignment="1" applyProtection="1">
      <alignment horizontal="center" vertical="center"/>
    </xf>
    <xf numFmtId="0" fontId="0" fillId="2" borderId="4" xfId="0" applyFill="1" applyBorder="1" applyAlignment="1" applyProtection="1">
      <alignment horizontal="center" vertical="center"/>
    </xf>
    <xf numFmtId="0" fontId="8" fillId="2" borderId="14" xfId="0" applyNumberFormat="1" applyFont="1" applyFill="1" applyBorder="1" applyAlignment="1" applyProtection="1">
      <alignment horizontal="center" vertical="center" wrapText="1"/>
      <protection locked="0"/>
    </xf>
    <xf numFmtId="0" fontId="0" fillId="2" borderId="10" xfId="0" applyFill="1" applyBorder="1" applyAlignment="1" applyProtection="1">
      <alignment horizontal="center" vertical="center"/>
    </xf>
    <xf numFmtId="0" fontId="1" fillId="2" borderId="11"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0" fontId="1" fillId="2" borderId="13" xfId="0" applyFont="1" applyFill="1" applyBorder="1" applyAlignment="1" applyProtection="1">
      <alignment horizontal="center" vertical="center" wrapText="1"/>
    </xf>
    <xf numFmtId="164" fontId="8" fillId="2" borderId="11" xfId="0" applyNumberFormat="1" applyFont="1" applyFill="1" applyBorder="1" applyAlignment="1" applyProtection="1">
      <alignment horizontal="center" vertical="center" wrapText="1"/>
      <protection locked="0"/>
    </xf>
    <xf numFmtId="164" fontId="8" fillId="2" borderId="12" xfId="0" applyNumberFormat="1" applyFont="1" applyFill="1" applyBorder="1" applyAlignment="1" applyProtection="1">
      <alignment horizontal="center" vertical="center" wrapText="1"/>
      <protection locked="0"/>
    </xf>
    <xf numFmtId="164" fontId="8" fillId="2" borderId="13" xfId="0" applyNumberFormat="1" applyFont="1" applyFill="1" applyBorder="1" applyAlignment="1" applyProtection="1">
      <alignment horizontal="center" vertical="center" wrapText="1"/>
      <protection locked="0"/>
    </xf>
    <xf numFmtId="0" fontId="10" fillId="3" borderId="0" xfId="0" applyFont="1" applyFill="1"/>
    <xf numFmtId="0" fontId="11" fillId="3" borderId="0" xfId="0" applyFont="1" applyFill="1" applyAlignment="1">
      <alignment horizontal="center"/>
    </xf>
    <xf numFmtId="0" fontId="10" fillId="3" borderId="0" xfId="0" applyFont="1" applyFill="1" applyAlignment="1">
      <alignment horizontal="center"/>
    </xf>
    <xf numFmtId="0" fontId="0" fillId="2" borderId="3" xfId="0" applyFill="1" applyBorder="1" applyAlignment="1" applyProtection="1">
      <alignment horizontal="left"/>
    </xf>
    <xf numFmtId="0" fontId="0" fillId="2" borderId="4" xfId="0" applyFill="1" applyBorder="1" applyAlignment="1" applyProtection="1">
      <alignment horizontal="left"/>
    </xf>
    <xf numFmtId="0" fontId="0" fillId="2" borderId="5" xfId="0" applyFill="1" applyBorder="1" applyAlignment="1" applyProtection="1">
      <alignment horizontal="left"/>
    </xf>
    <xf numFmtId="0" fontId="0" fillId="2" borderId="1" xfId="0" applyFill="1" applyBorder="1" applyAlignment="1" applyProtection="1">
      <alignment horizontal="left"/>
    </xf>
    <xf numFmtId="0" fontId="0" fillId="2" borderId="0" xfId="0" applyFill="1" applyBorder="1" applyAlignment="1" applyProtection="1">
      <alignment horizontal="left"/>
    </xf>
    <xf numFmtId="0" fontId="0" fillId="2" borderId="6" xfId="0" applyFill="1" applyBorder="1" applyAlignment="1" applyProtection="1">
      <alignment horizontal="left"/>
    </xf>
    <xf numFmtId="0" fontId="5" fillId="2" borderId="1" xfId="0" applyFont="1" applyFill="1" applyBorder="1" applyAlignment="1" applyProtection="1">
      <alignment horizontal="left" wrapText="1"/>
    </xf>
    <xf numFmtId="0" fontId="0" fillId="2" borderId="0" xfId="0" applyFill="1" applyBorder="1" applyAlignment="1" applyProtection="1">
      <alignment horizontal="left" wrapText="1"/>
    </xf>
    <xf numFmtId="0" fontId="0" fillId="2" borderId="6" xfId="0" applyFill="1" applyBorder="1" applyAlignment="1" applyProtection="1">
      <alignment horizontal="left" wrapText="1"/>
    </xf>
    <xf numFmtId="0" fontId="0" fillId="2" borderId="1" xfId="0" applyFill="1" applyBorder="1" applyAlignment="1">
      <alignment horizontal="left"/>
    </xf>
    <xf numFmtId="0" fontId="0" fillId="2" borderId="0" xfId="0" applyFill="1" applyBorder="1" applyAlignment="1">
      <alignment horizontal="left"/>
    </xf>
    <xf numFmtId="0" fontId="0" fillId="2" borderId="6" xfId="0" applyFill="1" applyBorder="1" applyAlignment="1">
      <alignment horizontal="left"/>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client.bigfork.co.uk/idea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238125</xdr:colOff>
      <xdr:row>43</xdr:row>
      <xdr:rowOff>76200</xdr:rowOff>
    </xdr:from>
    <xdr:to>
      <xdr:col>6</xdr:col>
      <xdr:colOff>657225</xdr:colOff>
      <xdr:row>49</xdr:row>
      <xdr:rowOff>76200</xdr:rowOff>
    </xdr:to>
    <xdr:pic>
      <xdr:nvPicPr>
        <xdr:cNvPr id="1559" name="Picture 1" descr="cid:image001.jpg@01CA5EF5.10065790"/>
        <xdr:cNvPicPr>
          <a:picLocks noChangeAspect="1" noChangeArrowheads="1"/>
        </xdr:cNvPicPr>
      </xdr:nvPicPr>
      <xdr:blipFill>
        <a:blip xmlns:r="http://schemas.openxmlformats.org/officeDocument/2006/relationships" r:embed="rId1" cstate="print"/>
        <a:srcRect/>
        <a:stretch>
          <a:fillRect/>
        </a:stretch>
      </xdr:blipFill>
      <xdr:spPr bwMode="auto">
        <a:xfrm>
          <a:off x="1428750" y="7934325"/>
          <a:ext cx="3695700" cy="971550"/>
        </a:xfrm>
        <a:prstGeom prst="rect">
          <a:avLst/>
        </a:prstGeom>
        <a:noFill/>
        <a:ln w="9525">
          <a:noFill/>
          <a:miter lim="800000"/>
          <a:headEnd/>
          <a:tailEnd/>
        </a:ln>
      </xdr:spPr>
    </xdr:pic>
    <xdr:clientData/>
  </xdr:twoCellAnchor>
  <xdr:twoCellAnchor editAs="oneCell">
    <xdr:from>
      <xdr:col>3</xdr:col>
      <xdr:colOff>235323</xdr:colOff>
      <xdr:row>1</xdr:row>
      <xdr:rowOff>48744</xdr:rowOff>
    </xdr:from>
    <xdr:to>
      <xdr:col>5</xdr:col>
      <xdr:colOff>571499</xdr:colOff>
      <xdr:row>7</xdr:row>
      <xdr:rowOff>159824</xdr:rowOff>
    </xdr:to>
    <xdr:pic>
      <xdr:nvPicPr>
        <xdr:cNvPr id="1025" name="Picture 1" descr="Ideal Catering">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241176" y="205626"/>
          <a:ext cx="1972235" cy="132131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AC43"/>
  <sheetViews>
    <sheetView tabSelected="1" zoomScale="85" zoomScaleNormal="85" workbookViewId="0">
      <selection activeCell="F12" sqref="F12:H12"/>
    </sheetView>
  </sheetViews>
  <sheetFormatPr defaultRowHeight="12.75"/>
  <cols>
    <col min="1" max="1" width="5.5703125" style="1" customWidth="1"/>
    <col min="2" max="8" width="12.28515625" style="1" customWidth="1"/>
    <col min="9" max="9" width="8.140625" style="1" customWidth="1"/>
    <col min="10" max="28" width="9.140625" style="3"/>
    <col min="29" max="29" width="9.140625" style="2"/>
    <col min="30" max="16384" width="9.140625" style="1"/>
  </cols>
  <sheetData>
    <row r="2" spans="1:29" ht="15.75" customHeight="1">
      <c r="B2" s="85"/>
      <c r="C2" s="85"/>
      <c r="D2" s="85"/>
      <c r="E2" s="85"/>
      <c r="F2" s="85"/>
      <c r="G2" s="85"/>
      <c r="H2" s="85"/>
    </row>
    <row r="3" spans="1:29" ht="15.75" customHeight="1">
      <c r="B3" s="85"/>
      <c r="C3" s="85"/>
      <c r="D3" s="86"/>
      <c r="E3" s="86"/>
      <c r="F3" s="86"/>
      <c r="G3" s="85"/>
      <c r="H3" s="85"/>
    </row>
    <row r="4" spans="1:29" ht="15.75" customHeight="1">
      <c r="B4" s="85"/>
      <c r="C4" s="85"/>
      <c r="D4" s="86"/>
      <c r="E4" s="86"/>
      <c r="F4" s="86"/>
      <c r="G4" s="85"/>
      <c r="H4" s="85"/>
      <c r="J4" s="24"/>
    </row>
    <row r="5" spans="1:29" ht="15.75" customHeight="1">
      <c r="B5" s="85"/>
      <c r="C5" s="85"/>
      <c r="D5" s="86"/>
      <c r="E5" s="86"/>
      <c r="F5" s="86"/>
      <c r="G5" s="85"/>
      <c r="H5" s="85"/>
      <c r="K5" s="24"/>
    </row>
    <row r="6" spans="1:29" ht="15.75" customHeight="1">
      <c r="B6" s="85"/>
      <c r="C6" s="85"/>
      <c r="D6" s="86"/>
      <c r="E6" s="86"/>
      <c r="F6" s="86"/>
      <c r="G6" s="85"/>
      <c r="H6" s="85"/>
      <c r="K6" s="27"/>
      <c r="L6" s="27"/>
      <c r="M6" s="27"/>
      <c r="N6" s="27"/>
      <c r="O6" s="27"/>
      <c r="P6" s="27"/>
      <c r="Q6" s="27"/>
      <c r="R6" s="27"/>
      <c r="S6" s="27"/>
      <c r="T6" s="27"/>
      <c r="U6" s="27"/>
      <c r="V6" s="27"/>
      <c r="W6" s="27"/>
      <c r="X6" s="27"/>
      <c r="Y6" s="27"/>
      <c r="Z6" s="27"/>
      <c r="AA6" s="25"/>
    </row>
    <row r="7" spans="1:29" ht="15.75" customHeight="1">
      <c r="B7" s="85"/>
      <c r="C7" s="85"/>
      <c r="D7" s="85"/>
      <c r="E7" s="85"/>
      <c r="F7" s="85"/>
      <c r="G7" s="85"/>
      <c r="H7" s="85"/>
      <c r="K7" s="27"/>
      <c r="L7" s="27"/>
      <c r="M7" s="27"/>
      <c r="N7" s="27"/>
      <c r="O7" s="27"/>
      <c r="P7" s="27"/>
      <c r="Q7" s="27"/>
      <c r="R7" s="27"/>
      <c r="S7" s="27"/>
      <c r="T7" s="27"/>
      <c r="U7" s="27"/>
      <c r="V7" s="27"/>
      <c r="W7" s="27"/>
      <c r="X7" s="27"/>
      <c r="Y7" s="27"/>
      <c r="Z7" s="27"/>
      <c r="AA7" s="25"/>
    </row>
    <row r="8" spans="1:29" ht="15.75" customHeight="1">
      <c r="B8" s="85"/>
      <c r="C8" s="87"/>
      <c r="D8" s="87"/>
      <c r="E8" s="85"/>
      <c r="F8" s="87"/>
      <c r="G8" s="87"/>
      <c r="H8" s="85"/>
      <c r="K8" s="27"/>
      <c r="L8" s="28" t="s">
        <v>27</v>
      </c>
      <c r="M8" s="28"/>
      <c r="N8" s="28"/>
      <c r="O8" s="28"/>
      <c r="P8" s="28"/>
      <c r="Q8" s="28" t="s">
        <v>28</v>
      </c>
      <c r="R8" s="29">
        <v>41.99</v>
      </c>
      <c r="S8" s="28"/>
      <c r="T8" s="28"/>
      <c r="U8" s="30"/>
      <c r="V8" s="30"/>
      <c r="W8" s="28"/>
      <c r="X8" s="30"/>
      <c r="Y8" s="30"/>
      <c r="Z8" s="27"/>
      <c r="AA8" s="25"/>
    </row>
    <row r="9" spans="1:29" ht="13.5" customHeight="1">
      <c r="B9" s="2"/>
      <c r="C9" s="2"/>
      <c r="D9" s="2"/>
      <c r="E9" s="2"/>
      <c r="F9" s="2"/>
      <c r="G9" s="3"/>
      <c r="H9" s="2"/>
      <c r="K9" s="27"/>
      <c r="L9" s="28" t="s">
        <v>29</v>
      </c>
      <c r="M9" s="28"/>
      <c r="N9" s="28" t="s">
        <v>30</v>
      </c>
      <c r="O9" s="29">
        <v>50.1</v>
      </c>
      <c r="P9" s="28"/>
      <c r="Q9" s="28" t="s">
        <v>28</v>
      </c>
      <c r="R9" s="31">
        <v>34.4</v>
      </c>
      <c r="S9" s="32"/>
      <c r="T9" s="28" t="s">
        <v>31</v>
      </c>
      <c r="U9" s="31">
        <v>27.53</v>
      </c>
      <c r="V9" s="33"/>
      <c r="W9" s="28" t="s">
        <v>32</v>
      </c>
      <c r="X9" s="29">
        <v>22.65</v>
      </c>
      <c r="Y9" s="30"/>
      <c r="Z9" s="27"/>
      <c r="AA9" s="25"/>
    </row>
    <row r="10" spans="1:29" ht="21.75" customHeight="1">
      <c r="B10" s="70" t="s">
        <v>0</v>
      </c>
      <c r="C10" s="71"/>
      <c r="D10" s="71"/>
      <c r="E10" s="2"/>
      <c r="F10" s="73">
        <f ca="1">TODAY()</f>
        <v>41648</v>
      </c>
      <c r="G10" s="73"/>
      <c r="H10" s="73"/>
      <c r="K10" s="27"/>
      <c r="L10" s="28" t="s">
        <v>33</v>
      </c>
      <c r="M10" s="28"/>
      <c r="N10" s="28" t="s">
        <v>30</v>
      </c>
      <c r="O10" s="29">
        <v>49.4</v>
      </c>
      <c r="P10" s="28"/>
      <c r="Q10" s="28" t="s">
        <v>28</v>
      </c>
      <c r="R10" s="31">
        <v>33.46</v>
      </c>
      <c r="S10" s="32"/>
      <c r="T10" s="28" t="s">
        <v>31</v>
      </c>
      <c r="U10" s="29">
        <v>26.66</v>
      </c>
      <c r="V10" s="30"/>
      <c r="W10" s="28" t="s">
        <v>32</v>
      </c>
      <c r="X10" s="29">
        <v>21.84</v>
      </c>
      <c r="Y10" s="30"/>
      <c r="Z10" s="27"/>
      <c r="AA10" s="25"/>
    </row>
    <row r="11" spans="1:29" ht="24" hidden="1" customHeight="1">
      <c r="B11" s="70" t="s">
        <v>14</v>
      </c>
      <c r="C11" s="71"/>
      <c r="D11" s="71"/>
      <c r="E11" s="4"/>
      <c r="F11" s="77" t="s">
        <v>18</v>
      </c>
      <c r="G11" s="77"/>
      <c r="H11" s="77"/>
      <c r="K11" s="27"/>
      <c r="L11" s="28" t="s">
        <v>34</v>
      </c>
      <c r="M11" s="28"/>
      <c r="N11" s="28" t="s">
        <v>30</v>
      </c>
      <c r="O11" s="29">
        <v>52.21</v>
      </c>
      <c r="P11" s="28"/>
      <c r="Q11" s="28" t="s">
        <v>28</v>
      </c>
      <c r="R11" s="29">
        <v>37.119999999999997</v>
      </c>
      <c r="S11" s="28"/>
      <c r="T11" s="28" t="s">
        <v>31</v>
      </c>
      <c r="U11" s="29">
        <v>28.03</v>
      </c>
      <c r="V11" s="30"/>
      <c r="W11" s="28" t="s">
        <v>32</v>
      </c>
      <c r="X11" s="29">
        <v>23.16</v>
      </c>
      <c r="Y11" s="30"/>
      <c r="Z11" s="27"/>
      <c r="AA11" s="25"/>
    </row>
    <row r="12" spans="1:29" ht="24" customHeight="1">
      <c r="B12" s="70" t="s">
        <v>15</v>
      </c>
      <c r="C12" s="71"/>
      <c r="D12" s="71"/>
      <c r="E12" s="4"/>
      <c r="F12" s="72">
        <v>1000</v>
      </c>
      <c r="G12" s="72"/>
      <c r="H12" s="72"/>
      <c r="K12" s="27"/>
      <c r="L12" s="28" t="s">
        <v>29</v>
      </c>
      <c r="M12" s="28"/>
      <c r="N12" s="28" t="s">
        <v>30</v>
      </c>
      <c r="O12" s="29">
        <v>50.1</v>
      </c>
      <c r="P12" s="28"/>
      <c r="Q12" s="28" t="s">
        <v>28</v>
      </c>
      <c r="R12" s="31">
        <v>34.4</v>
      </c>
      <c r="S12" s="32"/>
      <c r="T12" s="28" t="s">
        <v>31</v>
      </c>
      <c r="U12" s="31">
        <v>27.53</v>
      </c>
      <c r="V12" s="33"/>
      <c r="W12" s="28" t="s">
        <v>32</v>
      </c>
      <c r="X12" s="29">
        <v>22.65</v>
      </c>
      <c r="Y12" s="30"/>
      <c r="Z12" s="27"/>
      <c r="AA12" s="25"/>
    </row>
    <row r="13" spans="1:29" ht="24" hidden="1" customHeight="1">
      <c r="B13" s="79" t="s">
        <v>38</v>
      </c>
      <c r="C13" s="80"/>
      <c r="D13" s="81"/>
      <c r="E13" s="4"/>
      <c r="F13" s="82"/>
      <c r="G13" s="83"/>
      <c r="H13" s="84"/>
      <c r="K13" s="27"/>
      <c r="L13" s="28" t="s">
        <v>33</v>
      </c>
      <c r="M13" s="28"/>
      <c r="N13" s="28" t="s">
        <v>30</v>
      </c>
      <c r="O13" s="29">
        <v>49.4</v>
      </c>
      <c r="P13" s="28"/>
      <c r="Q13" s="28" t="s">
        <v>28</v>
      </c>
      <c r="R13" s="31">
        <v>33.46</v>
      </c>
      <c r="S13" s="32"/>
      <c r="T13" s="28" t="s">
        <v>31</v>
      </c>
      <c r="U13" s="29">
        <v>26.66</v>
      </c>
      <c r="V13" s="30"/>
      <c r="W13" s="28" t="s">
        <v>32</v>
      </c>
      <c r="X13" s="29">
        <v>21.84</v>
      </c>
      <c r="Y13" s="30"/>
      <c r="Z13" s="27"/>
      <c r="AA13" s="25"/>
    </row>
    <row r="14" spans="1:29" ht="13.5" customHeight="1">
      <c r="F14" s="2"/>
      <c r="G14" s="2"/>
      <c r="H14" s="2"/>
      <c r="K14" s="27"/>
      <c r="L14" s="30"/>
      <c r="M14" s="30"/>
      <c r="N14" s="30"/>
      <c r="O14" s="30"/>
      <c r="P14" s="30"/>
      <c r="Q14" s="30"/>
      <c r="R14" s="30"/>
      <c r="S14" s="30"/>
      <c r="T14" s="30"/>
      <c r="U14" s="30"/>
      <c r="V14" s="30"/>
      <c r="W14" s="30"/>
      <c r="X14" s="30"/>
      <c r="Y14" s="30"/>
      <c r="Z14" s="27"/>
      <c r="AA14" s="25"/>
    </row>
    <row r="15" spans="1:29" s="7" customFormat="1" ht="17.25" customHeight="1">
      <c r="A15" s="5"/>
      <c r="B15" s="74" t="s">
        <v>13</v>
      </c>
      <c r="C15" s="74"/>
      <c r="D15" s="74"/>
      <c r="E15" s="1"/>
      <c r="F15" s="53" t="s">
        <v>12</v>
      </c>
      <c r="G15" s="54"/>
      <c r="H15" s="55"/>
      <c r="J15" s="19"/>
      <c r="K15" s="34"/>
      <c r="L15" s="28"/>
      <c r="M15" s="28"/>
      <c r="N15" s="28"/>
      <c r="O15" s="28"/>
      <c r="P15" s="32"/>
      <c r="Q15" s="32"/>
      <c r="R15" s="28"/>
      <c r="S15" s="30"/>
      <c r="T15" s="30"/>
      <c r="U15" s="28"/>
      <c r="V15" s="30"/>
      <c r="W15" s="30"/>
      <c r="X15" s="30"/>
      <c r="Y15" s="30"/>
      <c r="Z15" s="34"/>
      <c r="AA15" s="26"/>
      <c r="AB15" s="19"/>
      <c r="AC15" s="22"/>
    </row>
    <row r="16" spans="1:29" s="7" customFormat="1" ht="17.25" customHeight="1">
      <c r="A16" s="5"/>
      <c r="B16" s="56" t="s">
        <v>1</v>
      </c>
      <c r="C16" s="76"/>
      <c r="D16" s="6" t="s">
        <v>11</v>
      </c>
      <c r="E16" s="5"/>
      <c r="F16" s="56" t="s">
        <v>1</v>
      </c>
      <c r="G16" s="57"/>
      <c r="H16" s="6" t="s">
        <v>4</v>
      </c>
      <c r="J16" s="19"/>
      <c r="K16" s="34"/>
      <c r="L16" s="28" t="s">
        <v>27</v>
      </c>
      <c r="M16" s="28"/>
      <c r="N16" s="28"/>
      <c r="O16" s="28"/>
      <c r="P16" s="28"/>
      <c r="Q16" s="28" t="s">
        <v>28</v>
      </c>
      <c r="R16" s="28">
        <f>R8/1000</f>
        <v>4.199E-2</v>
      </c>
      <c r="S16" s="28"/>
      <c r="T16" s="28"/>
      <c r="U16" s="30"/>
      <c r="V16" s="30"/>
      <c r="W16" s="28"/>
      <c r="X16" s="30"/>
      <c r="Y16" s="30"/>
      <c r="Z16" s="34"/>
      <c r="AA16" s="26"/>
      <c r="AB16" s="19"/>
      <c r="AC16" s="22"/>
    </row>
    <row r="17" spans="1:29" s="7" customFormat="1" ht="17.25" customHeight="1">
      <c r="A17" s="5"/>
      <c r="B17" s="58" t="s">
        <v>2</v>
      </c>
      <c r="C17" s="75"/>
      <c r="D17" s="8">
        <f>(D18*12)/52</f>
        <v>12.048461538461538</v>
      </c>
      <c r="E17" s="5"/>
      <c r="F17" s="58" t="s">
        <v>2</v>
      </c>
      <c r="G17" s="59"/>
      <c r="H17" s="8">
        <f>(H18*12)/52</f>
        <v>8.5661538461538456</v>
      </c>
      <c r="J17" s="23"/>
      <c r="K17" s="34"/>
      <c r="L17" s="28" t="s">
        <v>35</v>
      </c>
      <c r="M17" s="28"/>
      <c r="N17" s="28" t="s">
        <v>30</v>
      </c>
      <c r="O17" s="28">
        <f>O11/1000</f>
        <v>5.2209999999999999E-2</v>
      </c>
      <c r="P17" s="28"/>
      <c r="Q17" s="28" t="s">
        <v>28</v>
      </c>
      <c r="R17" s="28">
        <f>R11/1000</f>
        <v>3.712E-2</v>
      </c>
      <c r="S17" s="28"/>
      <c r="T17" s="28" t="s">
        <v>31</v>
      </c>
      <c r="U17" s="28">
        <f>U11/1000</f>
        <v>2.8030000000000003E-2</v>
      </c>
      <c r="V17" s="30"/>
      <c r="W17" s="28" t="s">
        <v>32</v>
      </c>
      <c r="X17" s="28">
        <f>X11/1000</f>
        <v>2.316E-2</v>
      </c>
      <c r="Y17" s="30"/>
      <c r="Z17" s="34"/>
      <c r="AA17" s="26"/>
      <c r="AB17" s="19"/>
      <c r="AC17" s="22"/>
    </row>
    <row r="18" spans="1:29" s="7" customFormat="1" ht="17.25" customHeight="1">
      <c r="A18" s="5"/>
      <c r="B18" s="60" t="s">
        <v>19</v>
      </c>
      <c r="C18" s="75"/>
      <c r="D18" s="8">
        <f>IF(F12&gt;=10000,F12*O19+((F13*2)/24),IF(F12&gt;=3000,F12*O18+((F13*2)/24),IF(F12&gt;=1000,F12*O17+((F13*2)/24),IF(F12&gt;=250,F12*0))))</f>
        <v>52.21</v>
      </c>
      <c r="E18" s="5"/>
      <c r="F18" s="60" t="s">
        <v>20</v>
      </c>
      <c r="G18" s="61"/>
      <c r="H18" s="8">
        <f>IF(F12&gt;=10000,F12*R19+((F13*3)/36),IF(F12&gt;=3000,F12*R18+((F13*3)/36),IF(F12&gt;=1000,F12*R17+((F13*3)/36),IF(F12&gt;=250,F12*R16+((F13*3)/36)))))</f>
        <v>37.119999999999997</v>
      </c>
      <c r="J18" s="19"/>
      <c r="K18" s="34"/>
      <c r="L18" s="28" t="s">
        <v>36</v>
      </c>
      <c r="M18" s="28"/>
      <c r="N18" s="28" t="s">
        <v>30</v>
      </c>
      <c r="O18" s="28">
        <f>O12/1000</f>
        <v>5.0099999999999999E-2</v>
      </c>
      <c r="P18" s="28"/>
      <c r="Q18" s="28" t="s">
        <v>28</v>
      </c>
      <c r="R18" s="28">
        <f>R12/1000</f>
        <v>3.44E-2</v>
      </c>
      <c r="S18" s="32"/>
      <c r="T18" s="28" t="s">
        <v>31</v>
      </c>
      <c r="U18" s="28">
        <f>U12/1000</f>
        <v>2.7530000000000002E-2</v>
      </c>
      <c r="V18" s="33"/>
      <c r="W18" s="28" t="s">
        <v>32</v>
      </c>
      <c r="X18" s="28">
        <f>X12/1000</f>
        <v>2.265E-2</v>
      </c>
      <c r="Y18" s="30"/>
      <c r="Z18" s="34"/>
      <c r="AA18" s="26"/>
      <c r="AB18" s="19"/>
      <c r="AC18" s="22"/>
    </row>
    <row r="19" spans="1:29">
      <c r="A19" s="10"/>
      <c r="B19" s="49" t="s">
        <v>3</v>
      </c>
      <c r="C19" s="78"/>
      <c r="D19" s="9">
        <f>D18*24</f>
        <v>1253.04</v>
      </c>
      <c r="E19" s="5"/>
      <c r="F19" s="49" t="s">
        <v>3</v>
      </c>
      <c r="G19" s="50"/>
      <c r="H19" s="8">
        <f>H18*36</f>
        <v>1336.32</v>
      </c>
      <c r="K19" s="27"/>
      <c r="L19" s="28" t="s">
        <v>37</v>
      </c>
      <c r="M19" s="28"/>
      <c r="N19" s="28" t="s">
        <v>30</v>
      </c>
      <c r="O19" s="28">
        <f>O13/1000</f>
        <v>4.9399999999999999E-2</v>
      </c>
      <c r="P19" s="28"/>
      <c r="Q19" s="28" t="s">
        <v>28</v>
      </c>
      <c r="R19" s="28">
        <f>R13/1000</f>
        <v>3.3460000000000004E-2</v>
      </c>
      <c r="S19" s="32"/>
      <c r="T19" s="28" t="s">
        <v>31</v>
      </c>
      <c r="U19" s="28">
        <f>U13/1000</f>
        <v>2.666E-2</v>
      </c>
      <c r="V19" s="30"/>
      <c r="W19" s="28" t="s">
        <v>32</v>
      </c>
      <c r="X19" s="28">
        <f>X13/1000</f>
        <v>2.1839999999999998E-2</v>
      </c>
      <c r="Y19" s="30"/>
      <c r="Z19" s="27"/>
      <c r="AA19" s="25"/>
    </row>
    <row r="20" spans="1:29" s="7" customFormat="1" ht="8.25" customHeight="1">
      <c r="A20" s="5"/>
      <c r="B20" s="41" t="s">
        <v>17</v>
      </c>
      <c r="C20" s="42"/>
      <c r="D20" s="43">
        <f>(D19/100)*20</f>
        <v>250.608</v>
      </c>
      <c r="E20" s="10"/>
      <c r="F20" s="51" t="s">
        <v>17</v>
      </c>
      <c r="G20" s="52"/>
      <c r="H20" s="11"/>
      <c r="J20" s="19"/>
      <c r="K20" s="35"/>
      <c r="L20" s="34"/>
      <c r="M20" s="34"/>
      <c r="N20" s="34"/>
      <c r="O20" s="34"/>
      <c r="P20" s="34"/>
      <c r="Q20" s="34"/>
      <c r="R20" s="34"/>
      <c r="S20" s="34"/>
      <c r="T20" s="34"/>
      <c r="U20" s="34"/>
      <c r="V20" s="34"/>
      <c r="W20" s="34"/>
      <c r="X20" s="34"/>
      <c r="Y20" s="34"/>
      <c r="Z20" s="34"/>
      <c r="AA20" s="26"/>
      <c r="AB20" s="19"/>
      <c r="AC20" s="22"/>
    </row>
    <row r="21" spans="1:29">
      <c r="A21" s="10"/>
      <c r="B21" s="41"/>
      <c r="C21" s="42"/>
      <c r="D21" s="43"/>
      <c r="E21" s="5"/>
      <c r="F21" s="41"/>
      <c r="G21" s="42"/>
      <c r="H21" s="12">
        <f>(H19/100)*20</f>
        <v>267.26400000000001</v>
      </c>
      <c r="K21" s="36"/>
      <c r="L21" s="37"/>
      <c r="M21" s="27"/>
      <c r="N21" s="27"/>
      <c r="O21" s="27"/>
      <c r="P21" s="27"/>
      <c r="Q21" s="27"/>
      <c r="R21" s="27"/>
      <c r="S21" s="27"/>
      <c r="T21" s="27"/>
      <c r="U21" s="27"/>
      <c r="V21" s="27"/>
      <c r="W21" s="27"/>
      <c r="X21" s="27"/>
      <c r="Y21" s="27"/>
      <c r="Z21" s="27"/>
      <c r="AA21" s="25"/>
    </row>
    <row r="22" spans="1:29" s="7" customFormat="1" ht="8.25" customHeight="1">
      <c r="A22" s="5"/>
      <c r="B22" s="44" t="s">
        <v>5</v>
      </c>
      <c r="C22" s="45"/>
      <c r="D22" s="43">
        <f>D19-D20</f>
        <v>1002.432</v>
      </c>
      <c r="E22" s="10"/>
      <c r="F22" s="44" t="s">
        <v>5</v>
      </c>
      <c r="G22" s="45"/>
      <c r="H22" s="13"/>
      <c r="J22" s="19"/>
      <c r="K22" s="38"/>
      <c r="L22" s="39"/>
      <c r="M22" s="39"/>
      <c r="N22" s="39"/>
      <c r="O22" s="39"/>
      <c r="P22" s="39"/>
      <c r="Q22" s="39"/>
      <c r="R22" s="39"/>
      <c r="S22" s="39"/>
      <c r="T22" s="39"/>
      <c r="U22" s="39"/>
      <c r="V22" s="39"/>
      <c r="W22" s="39"/>
      <c r="X22" s="39"/>
      <c r="Y22" s="39"/>
      <c r="Z22" s="39"/>
      <c r="AA22" s="26"/>
      <c r="AB22" s="19"/>
      <c r="AC22" s="22"/>
    </row>
    <row r="23" spans="1:29">
      <c r="A23" s="3"/>
      <c r="B23" s="46"/>
      <c r="C23" s="47"/>
      <c r="D23" s="48"/>
      <c r="E23" s="5"/>
      <c r="F23" s="46"/>
      <c r="G23" s="47"/>
      <c r="H23" s="14">
        <f>H19-H21</f>
        <v>1069.056</v>
      </c>
      <c r="K23" s="40"/>
      <c r="L23" s="40"/>
      <c r="M23" s="40"/>
      <c r="N23" s="40"/>
      <c r="O23" s="40"/>
      <c r="P23" s="40"/>
      <c r="Q23" s="40"/>
      <c r="R23" s="40"/>
      <c r="S23" s="40"/>
      <c r="T23" s="40"/>
      <c r="U23" s="40"/>
      <c r="V23" s="40"/>
      <c r="W23" s="40"/>
      <c r="X23" s="40"/>
      <c r="Y23" s="40"/>
      <c r="Z23" s="40"/>
      <c r="AA23" s="25"/>
    </row>
    <row r="24" spans="1:29" ht="13.5" customHeight="1">
      <c r="B24" s="15"/>
      <c r="C24" s="15"/>
      <c r="D24" s="16"/>
      <c r="E24" s="3"/>
      <c r="F24" s="15"/>
      <c r="G24" s="15"/>
      <c r="H24" s="16"/>
    </row>
    <row r="25" spans="1:29" s="7" customFormat="1" ht="17.25" customHeight="1">
      <c r="A25" s="5"/>
      <c r="B25" s="53" t="s">
        <v>21</v>
      </c>
      <c r="C25" s="54"/>
      <c r="D25" s="55"/>
      <c r="E25" s="1"/>
      <c r="F25" s="53" t="s">
        <v>22</v>
      </c>
      <c r="G25" s="54"/>
      <c r="H25" s="55"/>
      <c r="J25" s="19"/>
      <c r="K25" s="19"/>
      <c r="L25" s="19"/>
      <c r="M25" s="19"/>
      <c r="N25" s="19"/>
      <c r="O25" s="19"/>
      <c r="P25" s="19"/>
      <c r="Q25" s="19"/>
      <c r="R25" s="19"/>
      <c r="S25" s="19"/>
      <c r="T25" s="19"/>
      <c r="U25" s="19"/>
      <c r="V25" s="19"/>
      <c r="W25" s="19"/>
      <c r="X25" s="19"/>
      <c r="Y25" s="19"/>
      <c r="Z25" s="19"/>
      <c r="AA25" s="19"/>
      <c r="AB25" s="19"/>
      <c r="AC25" s="22"/>
    </row>
    <row r="26" spans="1:29" s="7" customFormat="1" ht="17.25" customHeight="1">
      <c r="A26" s="5"/>
      <c r="B26" s="56" t="s">
        <v>1</v>
      </c>
      <c r="C26" s="57"/>
      <c r="D26" s="6" t="s">
        <v>23</v>
      </c>
      <c r="F26" s="56" t="s">
        <v>1</v>
      </c>
      <c r="G26" s="57"/>
      <c r="H26" s="6" t="s">
        <v>24</v>
      </c>
      <c r="J26" s="19"/>
      <c r="K26" s="19"/>
      <c r="L26" s="19"/>
      <c r="M26" s="19"/>
      <c r="N26" s="19"/>
      <c r="O26" s="19"/>
      <c r="P26" s="19"/>
      <c r="Q26" s="19"/>
      <c r="R26" s="19"/>
      <c r="S26" s="19"/>
      <c r="T26" s="19"/>
      <c r="U26" s="19"/>
      <c r="V26" s="19"/>
      <c r="W26" s="19"/>
      <c r="X26" s="19"/>
      <c r="Y26" s="19"/>
      <c r="Z26" s="19"/>
      <c r="AA26" s="19"/>
      <c r="AB26" s="19"/>
      <c r="AC26" s="22"/>
    </row>
    <row r="27" spans="1:29" s="7" customFormat="1" ht="17.25" customHeight="1">
      <c r="A27" s="5"/>
      <c r="B27" s="58" t="s">
        <v>2</v>
      </c>
      <c r="C27" s="59"/>
      <c r="D27" s="8">
        <f>(D28*12)/52</f>
        <v>6.4684615384615389</v>
      </c>
      <c r="F27" s="58" t="s">
        <v>2</v>
      </c>
      <c r="G27" s="59"/>
      <c r="H27" s="8">
        <f>(H28*12)/52</f>
        <v>5.344615384615385</v>
      </c>
      <c r="J27" s="19"/>
      <c r="K27" s="19"/>
      <c r="L27" s="19"/>
      <c r="M27" s="19"/>
      <c r="N27" s="19"/>
      <c r="O27" s="19"/>
      <c r="P27" s="19"/>
      <c r="Q27" s="19"/>
      <c r="R27" s="19"/>
      <c r="S27" s="19"/>
      <c r="T27" s="19"/>
      <c r="U27" s="19"/>
      <c r="V27" s="19"/>
      <c r="W27" s="19"/>
      <c r="X27" s="19"/>
      <c r="Y27" s="19"/>
      <c r="Z27" s="19"/>
      <c r="AA27" s="19"/>
      <c r="AB27" s="19"/>
      <c r="AC27" s="22"/>
    </row>
    <row r="28" spans="1:29" s="7" customFormat="1" ht="16.5" customHeight="1">
      <c r="A28" s="5"/>
      <c r="B28" s="60" t="s">
        <v>26</v>
      </c>
      <c r="C28" s="61"/>
      <c r="D28" s="8">
        <f>IF(F12&gt;=10000,F12*U19+((F13*4)/48),IF(F12&gt;=3000,F12*U18+((F13*4)/48),IF(F12&gt;=1000,F12*U17+((F13*4)/48),IF(F12&gt;=250,F12*0))))</f>
        <v>28.03</v>
      </c>
      <c r="F28" s="60" t="s">
        <v>25</v>
      </c>
      <c r="G28" s="61"/>
      <c r="H28" s="8">
        <f>IF(F12&gt;=10000,F12*X19+((F13*5)/60),IF(F12&gt;=3000,F12*X18+((F13*5)/60),IF(F12&gt;=1000,F12*X17+((F13*5)/60),IF(F12&gt;=250,F12*0))))</f>
        <v>23.16</v>
      </c>
      <c r="J28" s="19"/>
      <c r="K28" s="19"/>
      <c r="L28" s="19"/>
      <c r="M28" s="19"/>
      <c r="N28" s="19"/>
      <c r="O28" s="19"/>
      <c r="P28" s="19"/>
      <c r="Q28" s="19"/>
      <c r="R28" s="19"/>
      <c r="S28" s="19"/>
      <c r="T28" s="19"/>
      <c r="U28" s="19"/>
      <c r="V28" s="19"/>
      <c r="W28" s="19"/>
      <c r="X28" s="19"/>
      <c r="Y28" s="19"/>
      <c r="Z28" s="19"/>
      <c r="AA28" s="19"/>
      <c r="AB28" s="19"/>
      <c r="AC28" s="22"/>
    </row>
    <row r="29" spans="1:29">
      <c r="A29" s="10"/>
      <c r="B29" s="49" t="s">
        <v>3</v>
      </c>
      <c r="C29" s="50"/>
      <c r="D29" s="8">
        <f>D28*48</f>
        <v>1345.44</v>
      </c>
      <c r="E29" s="7"/>
      <c r="F29" s="49" t="s">
        <v>3</v>
      </c>
      <c r="G29" s="50"/>
      <c r="H29" s="8">
        <f>H28*60</f>
        <v>1389.6</v>
      </c>
    </row>
    <row r="30" spans="1:29" s="7" customFormat="1" ht="8.25" customHeight="1">
      <c r="A30" s="5"/>
      <c r="B30" s="51" t="s">
        <v>17</v>
      </c>
      <c r="C30" s="52"/>
      <c r="D30" s="11"/>
      <c r="E30" s="1"/>
      <c r="F30" s="51" t="s">
        <v>17</v>
      </c>
      <c r="G30" s="52"/>
      <c r="H30" s="11"/>
      <c r="J30" s="19"/>
      <c r="K30" s="19"/>
      <c r="L30" s="19"/>
      <c r="M30" s="19"/>
      <c r="N30" s="19"/>
      <c r="O30" s="19"/>
      <c r="P30" s="19"/>
      <c r="Q30" s="19"/>
      <c r="R30" s="19"/>
      <c r="S30" s="19"/>
      <c r="T30" s="19"/>
      <c r="U30" s="19"/>
      <c r="V30" s="19"/>
      <c r="W30" s="19"/>
      <c r="X30" s="19"/>
      <c r="Y30" s="19"/>
      <c r="Z30" s="19"/>
      <c r="AA30" s="19"/>
      <c r="AB30" s="19"/>
      <c r="AC30" s="22"/>
    </row>
    <row r="31" spans="1:29">
      <c r="A31" s="10"/>
      <c r="B31" s="41"/>
      <c r="C31" s="42"/>
      <c r="D31" s="12">
        <f>(D29/100)*20</f>
        <v>269.08799999999997</v>
      </c>
      <c r="E31" s="7"/>
      <c r="F31" s="41"/>
      <c r="G31" s="42"/>
      <c r="H31" s="12">
        <f>(H29/100)*20</f>
        <v>277.91999999999996</v>
      </c>
    </row>
    <row r="32" spans="1:29" s="7" customFormat="1" ht="8.25" customHeight="1">
      <c r="A32" s="5"/>
      <c r="B32" s="44" t="s">
        <v>5</v>
      </c>
      <c r="C32" s="45"/>
      <c r="D32" s="13"/>
      <c r="E32" s="1"/>
      <c r="F32" s="44" t="s">
        <v>5</v>
      </c>
      <c r="G32" s="45"/>
      <c r="H32" s="13"/>
      <c r="J32" s="19"/>
      <c r="K32" s="19"/>
      <c r="L32" s="19"/>
      <c r="M32" s="19"/>
      <c r="N32" s="19"/>
      <c r="O32" s="19"/>
      <c r="P32" s="19"/>
      <c r="Q32" s="19"/>
      <c r="R32" s="19"/>
      <c r="S32" s="19"/>
      <c r="T32" s="19"/>
      <c r="U32" s="19"/>
      <c r="V32" s="19"/>
      <c r="W32" s="19"/>
      <c r="X32" s="19"/>
      <c r="Y32" s="19"/>
      <c r="Z32" s="19"/>
      <c r="AA32" s="19"/>
      <c r="AB32" s="19"/>
      <c r="AC32" s="22"/>
    </row>
    <row r="33" spans="1:29" ht="13.5" customHeight="1">
      <c r="A33" s="10"/>
      <c r="B33" s="46"/>
      <c r="C33" s="47"/>
      <c r="D33" s="14">
        <f>D29-D31</f>
        <v>1076.3520000000001</v>
      </c>
      <c r="E33" s="7"/>
      <c r="F33" s="46"/>
      <c r="G33" s="47"/>
      <c r="H33" s="14">
        <f>H29-H31</f>
        <v>1111.6799999999998</v>
      </c>
    </row>
    <row r="34" spans="1:29" s="18" customFormat="1" ht="13.5" customHeight="1">
      <c r="A34" s="17"/>
      <c r="B34" s="10"/>
      <c r="C34" s="10"/>
      <c r="D34" s="10"/>
      <c r="E34" s="10"/>
      <c r="F34" s="10"/>
      <c r="G34" s="10"/>
      <c r="H34" s="10"/>
      <c r="J34" s="21"/>
      <c r="K34" s="21"/>
      <c r="L34" s="21"/>
      <c r="M34" s="21"/>
      <c r="N34" s="21"/>
      <c r="O34" s="21"/>
      <c r="P34" s="21"/>
      <c r="Q34" s="21"/>
      <c r="R34" s="21"/>
      <c r="S34" s="21"/>
      <c r="T34" s="21"/>
      <c r="U34" s="21"/>
      <c r="V34" s="21"/>
      <c r="W34" s="21"/>
      <c r="X34" s="21"/>
      <c r="Y34" s="21"/>
      <c r="Z34" s="21"/>
      <c r="AA34" s="21"/>
      <c r="AB34" s="21"/>
      <c r="AC34" s="20"/>
    </row>
    <row r="35" spans="1:29" s="18" customFormat="1" ht="15.75" customHeight="1">
      <c r="A35" s="17"/>
      <c r="B35" s="88" t="s">
        <v>7</v>
      </c>
      <c r="C35" s="89"/>
      <c r="D35" s="89"/>
      <c r="E35" s="89"/>
      <c r="F35" s="89"/>
      <c r="G35" s="89"/>
      <c r="H35" s="90"/>
      <c r="J35" s="21"/>
      <c r="K35" s="21"/>
      <c r="L35" s="21"/>
      <c r="M35" s="21"/>
      <c r="N35" s="21"/>
      <c r="O35" s="21"/>
      <c r="P35" s="21"/>
      <c r="Q35" s="21"/>
      <c r="R35" s="21"/>
      <c r="S35" s="21"/>
      <c r="T35" s="21"/>
      <c r="U35" s="21"/>
      <c r="V35" s="21"/>
      <c r="W35" s="21"/>
      <c r="X35" s="21"/>
      <c r="Y35" s="21"/>
      <c r="Z35" s="21"/>
      <c r="AA35" s="21"/>
      <c r="AB35" s="21"/>
      <c r="AC35" s="20"/>
    </row>
    <row r="36" spans="1:29" s="18" customFormat="1" ht="14.25" customHeight="1">
      <c r="A36" s="17"/>
      <c r="B36" s="91" t="s">
        <v>6</v>
      </c>
      <c r="C36" s="92"/>
      <c r="D36" s="92"/>
      <c r="E36" s="92"/>
      <c r="F36" s="92"/>
      <c r="G36" s="92"/>
      <c r="H36" s="93"/>
      <c r="J36" s="21"/>
      <c r="K36" s="21"/>
      <c r="L36" s="21"/>
      <c r="M36" s="21"/>
      <c r="N36" s="21"/>
      <c r="O36" s="21"/>
      <c r="P36" s="21"/>
      <c r="Q36" s="21"/>
      <c r="R36" s="21"/>
      <c r="S36" s="21"/>
      <c r="T36" s="21"/>
      <c r="U36" s="21"/>
      <c r="V36" s="21"/>
      <c r="W36" s="21"/>
      <c r="X36" s="21"/>
      <c r="Y36" s="21"/>
      <c r="Z36" s="21"/>
      <c r="AA36" s="21"/>
      <c r="AB36" s="21"/>
      <c r="AC36" s="20"/>
    </row>
    <row r="37" spans="1:29" s="18" customFormat="1" ht="14.25" customHeight="1">
      <c r="B37" s="94" t="s">
        <v>10</v>
      </c>
      <c r="C37" s="95"/>
      <c r="D37" s="95"/>
      <c r="E37" s="95"/>
      <c r="F37" s="95"/>
      <c r="G37" s="95"/>
      <c r="H37" s="96"/>
      <c r="J37" s="21"/>
      <c r="K37" s="21"/>
      <c r="L37" s="21"/>
      <c r="M37" s="21"/>
      <c r="N37" s="21"/>
      <c r="O37" s="21"/>
      <c r="P37" s="21"/>
      <c r="Q37" s="21"/>
      <c r="R37" s="21"/>
      <c r="S37" s="21"/>
      <c r="T37" s="21"/>
      <c r="U37" s="21"/>
      <c r="V37" s="21"/>
      <c r="W37" s="21"/>
      <c r="X37" s="21"/>
      <c r="Y37" s="21"/>
      <c r="Z37" s="21"/>
      <c r="AA37" s="21"/>
      <c r="AB37" s="21"/>
      <c r="AC37" s="20"/>
    </row>
    <row r="38" spans="1:29" s="18" customFormat="1" ht="14.25" customHeight="1">
      <c r="B38" s="97" t="s">
        <v>8</v>
      </c>
      <c r="C38" s="98"/>
      <c r="D38" s="98"/>
      <c r="E38" s="98"/>
      <c r="F38" s="98"/>
      <c r="G38" s="98"/>
      <c r="H38" s="99"/>
      <c r="J38" s="21"/>
      <c r="K38" s="21"/>
      <c r="L38" s="21"/>
      <c r="M38" s="21"/>
      <c r="N38" s="21"/>
      <c r="O38" s="21"/>
      <c r="P38" s="21"/>
      <c r="Q38" s="21"/>
      <c r="R38" s="21"/>
      <c r="S38" s="21"/>
      <c r="T38" s="21"/>
      <c r="U38" s="21"/>
      <c r="V38" s="21"/>
      <c r="W38" s="21"/>
      <c r="X38" s="21"/>
      <c r="Y38" s="21"/>
      <c r="Z38" s="21"/>
      <c r="AA38" s="21"/>
      <c r="AB38" s="21"/>
      <c r="AC38" s="20"/>
    </row>
    <row r="39" spans="1:29">
      <c r="B39" s="97" t="s">
        <v>9</v>
      </c>
      <c r="C39" s="98"/>
      <c r="D39" s="98"/>
      <c r="E39" s="98"/>
      <c r="F39" s="98"/>
      <c r="G39" s="98"/>
      <c r="H39" s="99"/>
    </row>
    <row r="40" spans="1:29" ht="19.5" customHeight="1">
      <c r="B40" s="64" t="s">
        <v>16</v>
      </c>
      <c r="C40" s="65"/>
      <c r="D40" s="65"/>
      <c r="E40" s="65"/>
      <c r="F40" s="65"/>
      <c r="G40" s="65"/>
      <c r="H40" s="66"/>
    </row>
    <row r="41" spans="1:29">
      <c r="B41" s="67"/>
      <c r="C41" s="68"/>
      <c r="D41" s="68"/>
      <c r="E41" s="68"/>
      <c r="F41" s="68"/>
      <c r="G41" s="68"/>
      <c r="H41" s="69"/>
    </row>
    <row r="43" spans="1:29">
      <c r="B43" s="62" t="s">
        <v>39</v>
      </c>
      <c r="C43" s="63"/>
      <c r="D43" s="63"/>
      <c r="E43" s="63"/>
      <c r="F43" s="63"/>
      <c r="G43" s="63"/>
      <c r="H43" s="63"/>
    </row>
  </sheetData>
  <sheetProtection password="DB3F" sheet="1" objects="1" scenarios="1" selectLockedCells="1"/>
  <mergeCells count="51">
    <mergeCell ref="B16:C16"/>
    <mergeCell ref="F16:G16"/>
    <mergeCell ref="F11:H11"/>
    <mergeCell ref="B11:D11"/>
    <mergeCell ref="B19:C19"/>
    <mergeCell ref="F17:G17"/>
    <mergeCell ref="F18:G18"/>
    <mergeCell ref="B18:C18"/>
    <mergeCell ref="F19:G19"/>
    <mergeCell ref="F15:H15"/>
    <mergeCell ref="B13:D13"/>
    <mergeCell ref="F13:H13"/>
    <mergeCell ref="B43:H43"/>
    <mergeCell ref="B40:H41"/>
    <mergeCell ref="B38:H38"/>
    <mergeCell ref="B37:H37"/>
    <mergeCell ref="D3:F3"/>
    <mergeCell ref="D4:F4"/>
    <mergeCell ref="D5:F5"/>
    <mergeCell ref="D6:F6"/>
    <mergeCell ref="C8:D8"/>
    <mergeCell ref="B12:D12"/>
    <mergeCell ref="B10:D10"/>
    <mergeCell ref="F8:G8"/>
    <mergeCell ref="F12:H12"/>
    <mergeCell ref="F10:H10"/>
    <mergeCell ref="B15:D15"/>
    <mergeCell ref="B17:C17"/>
    <mergeCell ref="F30:G31"/>
    <mergeCell ref="B39:H39"/>
    <mergeCell ref="B36:H36"/>
    <mergeCell ref="B35:H35"/>
    <mergeCell ref="F32:G33"/>
    <mergeCell ref="B30:C31"/>
    <mergeCell ref="B32:C33"/>
    <mergeCell ref="B20:C21"/>
    <mergeCell ref="D20:D21"/>
    <mergeCell ref="B22:C23"/>
    <mergeCell ref="D22:D23"/>
    <mergeCell ref="F29:G29"/>
    <mergeCell ref="B29:C29"/>
    <mergeCell ref="F20:G21"/>
    <mergeCell ref="F22:G23"/>
    <mergeCell ref="B25:D25"/>
    <mergeCell ref="B26:C26"/>
    <mergeCell ref="B27:C27"/>
    <mergeCell ref="B28:C28"/>
    <mergeCell ref="F25:H25"/>
    <mergeCell ref="F26:G26"/>
    <mergeCell ref="F27:G27"/>
    <mergeCell ref="F28:G28"/>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Kennet Leasing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taintyt</dc:creator>
  <cp:lastModifiedBy>Lamba</cp:lastModifiedBy>
  <cp:lastPrinted>2013-10-31T17:11:20Z</cp:lastPrinted>
  <dcterms:created xsi:type="dcterms:W3CDTF">2009-03-12T09:06:30Z</dcterms:created>
  <dcterms:modified xsi:type="dcterms:W3CDTF">2014-01-09T11:04:51Z</dcterms:modified>
</cp:coreProperties>
</file>